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0" windowWidth="20730" windowHeight="5460" activeTab="3"/>
  </bookViews>
  <sheets>
    <sheet name="OPGFF" sheetId="5" r:id="rId1"/>
    <sheet name="OPGFF1" sheetId="2" r:id="rId2"/>
    <sheet name="OPGFF2" sheetId="3" r:id="rId3"/>
    <sheet name="OPGFF3" sheetId="4" r:id="rId4"/>
  </sheets>
  <definedNames>
    <definedName name="_xlnm.Print_Area" localSheetId="0">OPGFF!$B$3:$K$21</definedName>
    <definedName name="_xlnm.Print_Area" localSheetId="1">OPGFF1!$A$1:$B$129</definedName>
    <definedName name="_xlnm.Print_Area" localSheetId="2">OPGFF2!$A$1:$C$14</definedName>
    <definedName name="_xlnm.Print_Area" localSheetId="3">OPGFF3!$A$1:$C$13</definedName>
  </definedNames>
  <calcPr calcId="124519"/>
</workbook>
</file>

<file path=xl/calcChain.xml><?xml version="1.0" encoding="utf-8"?>
<calcChain xmlns="http://schemas.openxmlformats.org/spreadsheetml/2006/main">
  <c r="B129" i="2"/>
  <c r="B127"/>
  <c r="B125"/>
  <c r="B123"/>
  <c r="B121"/>
  <c r="B119"/>
  <c r="B117"/>
  <c r="B115"/>
  <c r="B113"/>
  <c r="B111"/>
  <c r="B109"/>
  <c r="B107"/>
  <c r="B105"/>
  <c r="B103"/>
  <c r="B101"/>
  <c r="J17" i="5"/>
  <c r="J15"/>
  <c r="J9"/>
  <c r="J8"/>
  <c r="J13"/>
  <c r="J11"/>
  <c r="J18"/>
  <c r="J16"/>
  <c r="J14"/>
  <c r="J12"/>
  <c r="J10"/>
  <c r="I17" l="1"/>
  <c r="I15"/>
  <c r="I13"/>
  <c r="I11"/>
  <c r="I9"/>
  <c r="I8"/>
  <c r="B99" i="2" l="1"/>
  <c r="B97"/>
  <c r="B95"/>
  <c r="B93"/>
  <c r="B91"/>
  <c r="B89"/>
  <c r="B87"/>
  <c r="B85"/>
  <c r="B83"/>
  <c r="B81"/>
  <c r="B79"/>
  <c r="B77"/>
  <c r="B75"/>
  <c r="B73"/>
  <c r="B71"/>
  <c r="B69" l="1"/>
  <c r="B67"/>
  <c r="B65"/>
  <c r="B63"/>
  <c r="B61"/>
  <c r="B59"/>
  <c r="B57"/>
  <c r="B55"/>
  <c r="B53"/>
  <c r="B51"/>
  <c r="B49"/>
  <c r="B47"/>
  <c r="B45"/>
  <c r="B43"/>
  <c r="B41"/>
  <c r="K8" i="5"/>
  <c r="K18" l="1"/>
  <c r="K16"/>
  <c r="K14"/>
  <c r="K12"/>
  <c r="K10"/>
  <c r="B11" i="3" l="1"/>
  <c r="K17" i="5" l="1"/>
  <c r="K15"/>
  <c r="K13"/>
  <c r="K11"/>
  <c r="K9"/>
  <c r="C11" i="4" l="1"/>
  <c r="B11"/>
  <c r="B11" i="2"/>
  <c r="B13" s="1"/>
  <c r="B15" s="1"/>
  <c r="B17" s="1"/>
  <c r="B19" s="1"/>
  <c r="B21" s="1"/>
  <c r="B23" s="1"/>
  <c r="B25" s="1"/>
  <c r="B27" s="1"/>
  <c r="B29" s="1"/>
  <c r="B31" s="1"/>
  <c r="B33" s="1"/>
  <c r="B35" s="1"/>
  <c r="B37" s="1"/>
  <c r="B39" s="1"/>
  <c r="C11" i="3"/>
</calcChain>
</file>

<file path=xl/sharedStrings.xml><?xml version="1.0" encoding="utf-8"?>
<sst xmlns="http://schemas.openxmlformats.org/spreadsheetml/2006/main" count="189" uniqueCount="164">
  <si>
    <t>Formato de información de obligaciones pagadas o garantizadas con fondos federales</t>
  </si>
  <si>
    <t>Tipo de Obligación</t>
  </si>
  <si>
    <t>Plazo (años)</t>
  </si>
  <si>
    <t>Tasa</t>
  </si>
  <si>
    <t>Fin, Destino y Objeto</t>
  </si>
  <si>
    <t>Acreedor, Proveedor o Contratista</t>
  </si>
  <si>
    <t>Importe Total</t>
  </si>
  <si>
    <t>Importe y porcentaje del total que se paga y garantiza con el recurso de dichos fondos</t>
  </si>
  <si>
    <t>Fondo</t>
  </si>
  <si>
    <t>Importe Garantizado</t>
  </si>
  <si>
    <t>Importe Pagado</t>
  </si>
  <si>
    <t>% respecto al total</t>
  </si>
  <si>
    <t>Crédito Simple</t>
  </si>
  <si>
    <t>Inversión Pública Productiva</t>
  </si>
  <si>
    <t>Banco Mercantil del Norte, S.A.</t>
  </si>
  <si>
    <t>Fondo General de Participaciones</t>
  </si>
  <si>
    <t>Refinanciamiento de Deuda Anterior</t>
  </si>
  <si>
    <t>Banobras, S.N.C.</t>
  </si>
  <si>
    <t>HSBC México, S.A.</t>
  </si>
  <si>
    <t>Banco Multiva, S.A.</t>
  </si>
  <si>
    <t>Banco Interacciones, S.A.</t>
  </si>
  <si>
    <t>TIIE+1.95</t>
  </si>
  <si>
    <t>TIIE+1.60</t>
  </si>
  <si>
    <t>NOTA: Las Obligaciones Financieras de Largo Plazo, únicamente se encuentran garantizadas en su totalidad con Fondo General de Participaciones.</t>
  </si>
  <si>
    <t>Reducción del saldo de la deuda pública bruta total con motivo de cada una de las amortizaciones a que se refiere este artículo, con relación al registrado al 31 de diciembre del ejercicio fiscal anterior.</t>
  </si>
  <si>
    <t>Importe</t>
  </si>
  <si>
    <t>(-) Amortización 1</t>
  </si>
  <si>
    <t>Deuda Pública Bruta Total descontando la amortización 1</t>
  </si>
  <si>
    <t>(-) Amortización 2</t>
  </si>
  <si>
    <t>Deuda Pública Bruta Total descontando la amortización 2</t>
  </si>
  <si>
    <t>(-) Amortización 3</t>
  </si>
  <si>
    <t>Deuda Pública Bruta Total descontando la amortización 3</t>
  </si>
  <si>
    <t>(-) Amortización 4</t>
  </si>
  <si>
    <t>Deuda Pública Bruta Total descontando la amortización 4</t>
  </si>
  <si>
    <t>(-) Amortización 5</t>
  </si>
  <si>
    <t>Deuda Pública Bruta Total descontando la amortización 5</t>
  </si>
  <si>
    <t>(-) Amortización 6</t>
  </si>
  <si>
    <t>Deuda Pública Bruta Total descontando la amortización 6</t>
  </si>
  <si>
    <t>(-) Amortización 7</t>
  </si>
  <si>
    <t>Deuda Pública Bruta Total descontando la amortización 7</t>
  </si>
  <si>
    <t>(-) Amortización 8</t>
  </si>
  <si>
    <t>Deuda Pública Bruta Total descontando la amortización 8</t>
  </si>
  <si>
    <t>(-) Amortización 9</t>
  </si>
  <si>
    <t>Deuda Pública Bruta Total descontando la amortización 9</t>
  </si>
  <si>
    <t>(-) Amortización 10</t>
  </si>
  <si>
    <t>Deuda Pública Bruta Total descontando la amortización 10</t>
  </si>
  <si>
    <t>(-) Amortización 11</t>
  </si>
  <si>
    <t>Deuda Pública Bruta Total descontando la amortización 11</t>
  </si>
  <si>
    <t>(-) Amortización 12</t>
  </si>
  <si>
    <t>Deuda Pública Bruta Total descontando la amortización 12</t>
  </si>
  <si>
    <t>(-) Amortización 13</t>
  </si>
  <si>
    <t>Deuda Pública Bruta Total descontando la amortización 13</t>
  </si>
  <si>
    <t>(-) Amortización 14</t>
  </si>
  <si>
    <t>Deuda Pública Bruta Total descontando la amortización 14</t>
  </si>
  <si>
    <t>(-) Amortización 15</t>
  </si>
  <si>
    <t>Deuda Pública Bruta Total descontando la amortización 15</t>
  </si>
  <si>
    <t>Comparativo de la relación deuda pública bruta total a producto interno bruto del Estado entre el 31 de diciembre del ejercicio fiscal anterior y la fecha de la amortización.</t>
  </si>
  <si>
    <t xml:space="preserve">Al 31 de dic. Del año anterior </t>
  </si>
  <si>
    <t>Saldo de la Deuda Pública</t>
  </si>
  <si>
    <t>Porcentaje</t>
  </si>
  <si>
    <t>Comparativo de la relación deuda pública bruta total a ingresos propios del Estado, entre el 31 de diciembre del ejercicio fiscal anterior y la fecha de la amortización.</t>
  </si>
  <si>
    <t>Al 31 de dic. Del año anterior</t>
  </si>
  <si>
    <t>Ingresos Propios*</t>
  </si>
  <si>
    <t>Gobierno del Estado de Quintana Roo</t>
  </si>
  <si>
    <t>TIIE+1.40</t>
  </si>
  <si>
    <t>FAFEF 2018</t>
  </si>
  <si>
    <t>Deuda Pública Bruta Total al 31 de diciembre de 2017</t>
  </si>
  <si>
    <t>(-) Amortización 16</t>
  </si>
  <si>
    <t>Deuda Pública Bruta Total descontando la amortización 16</t>
  </si>
  <si>
    <t>(-) Amortización 17</t>
  </si>
  <si>
    <t>Deuda Pública Bruta Total descontando la amortización 17</t>
  </si>
  <si>
    <t>(-) Amortización 18</t>
  </si>
  <si>
    <t>Deuda Pública Bruta Total descontando la amortización 18</t>
  </si>
  <si>
    <t>(-) Amortización 19</t>
  </si>
  <si>
    <t>Deuda Pública Bruta Total descontando la amortización 19</t>
  </si>
  <si>
    <t>(-) Amortización 20</t>
  </si>
  <si>
    <t>Deuda Pública Bruta Total descontando la amortización 20</t>
  </si>
  <si>
    <t>(-) Amortización 21</t>
  </si>
  <si>
    <t>Deuda Pública Bruta Total descontando la amortización 21</t>
  </si>
  <si>
    <t>(-) Amortización 22</t>
  </si>
  <si>
    <t>Deuda Pública Bruta Total descontando la amortización 22</t>
  </si>
  <si>
    <t>(-) Amortización 23</t>
  </si>
  <si>
    <t>Deuda Pública Bruta Total descontando la amortización 23</t>
  </si>
  <si>
    <t>(-) Amortización 24</t>
  </si>
  <si>
    <t>Deuda Pública Bruta Total descontando la amortización 24</t>
  </si>
  <si>
    <t>(-) Amortización 25</t>
  </si>
  <si>
    <t>Deuda Pública Bruta Total descontando la amortización 25</t>
  </si>
  <si>
    <t>(-) Amortización 26</t>
  </si>
  <si>
    <t>Deuda Pública Bruta Total descontando la amortización 26</t>
  </si>
  <si>
    <t>(-) Amortización 27</t>
  </si>
  <si>
    <t>Deuda Pública Bruta Total descontando la amortización 27</t>
  </si>
  <si>
    <t>(-) Amortización 28</t>
  </si>
  <si>
    <t>Deuda Pública Bruta Total descontando la amortización 28</t>
  </si>
  <si>
    <t>(-) Amortización 29</t>
  </si>
  <si>
    <t>Deuda Pública Bruta Total descontando la amortización 29</t>
  </si>
  <si>
    <t>(-) Amortización 30</t>
  </si>
  <si>
    <t>Deuda Pública Bruta Total descontando la amortización 30</t>
  </si>
  <si>
    <t>Producto interior bruto estatal*</t>
  </si>
  <si>
    <t>(-) Amortización 31</t>
  </si>
  <si>
    <t>Deuda Pública Bruta Total descontando la amortización 31</t>
  </si>
  <si>
    <t>(-) Amortización 32</t>
  </si>
  <si>
    <t>Deuda Pública Bruta Total descontando la amortización 32</t>
  </si>
  <si>
    <t>(-) Amortización 33</t>
  </si>
  <si>
    <t>Deuda Pública Bruta Total descontando la amortización 33</t>
  </si>
  <si>
    <t>(-) Amortización 34</t>
  </si>
  <si>
    <t>Deuda Pública Bruta Total descontando la amortización 34</t>
  </si>
  <si>
    <t>(-) Amortización 35</t>
  </si>
  <si>
    <t>Deuda Pública Bruta Total descontando la amortización 35</t>
  </si>
  <si>
    <t>(-) Amortización 36</t>
  </si>
  <si>
    <t>Deuda Pública Bruta Total descontando la amortización 36</t>
  </si>
  <si>
    <t>(-) Amortización 37</t>
  </si>
  <si>
    <t>Deuda Pública Bruta Total descontando la amortización 37</t>
  </si>
  <si>
    <t>(-) Amortización 38</t>
  </si>
  <si>
    <t>Deuda Pública Bruta Total descontando la amortización 38</t>
  </si>
  <si>
    <t>(-) Amortización 39</t>
  </si>
  <si>
    <t>Deuda Pública Bruta Total descontando la amortización 39</t>
  </si>
  <si>
    <t>(-) Amortización 40</t>
  </si>
  <si>
    <t>Deuda Pública Bruta Total descontando la amortización 40</t>
  </si>
  <si>
    <t>(-) Amortización 41</t>
  </si>
  <si>
    <t>Deuda Pública Bruta Total descontando la amortización 41</t>
  </si>
  <si>
    <t>(-) Amortización 42</t>
  </si>
  <si>
    <t>Deuda Pública Bruta Total descontando la amortización 42</t>
  </si>
  <si>
    <t>(-) Amortización 43</t>
  </si>
  <si>
    <t>Deuda Pública Bruta Total descontando la amortización 43</t>
  </si>
  <si>
    <t>(-) Amortización 44</t>
  </si>
  <si>
    <t>Deuda Pública Bruta Total descontando la amortización 44</t>
  </si>
  <si>
    <t>(-) Amortización 45</t>
  </si>
  <si>
    <t>Deuda Pública Bruta Total descontando la amortización 45</t>
  </si>
  <si>
    <t>al 31 de diciembre de 2018</t>
  </si>
  <si>
    <t>TIIE+0.90</t>
  </si>
  <si>
    <t>TIIE+0.82</t>
  </si>
  <si>
    <t>(-) Amortización 46</t>
  </si>
  <si>
    <t>Deuda Pública Bruta Total descontando la amortización 46</t>
  </si>
  <si>
    <t>(-) Amortización 47</t>
  </si>
  <si>
    <t>Deuda Pública Bruta Total descontando la amortización 47</t>
  </si>
  <si>
    <t>(-) Amortización 48</t>
  </si>
  <si>
    <t>Deuda Pública Bruta Total descontando la amortización 48</t>
  </si>
  <si>
    <t>(-) Amortización 49</t>
  </si>
  <si>
    <t>Deuda Pública Bruta Total descontando la amortización 49</t>
  </si>
  <si>
    <t>(-) Amortización 50</t>
  </si>
  <si>
    <t>Deuda Pública Bruta Total descontando la amortización 50</t>
  </si>
  <si>
    <t>(-) Amortización 51</t>
  </si>
  <si>
    <t>Deuda Pública Bruta Total descontando la amortización 51</t>
  </si>
  <si>
    <t>(-) Amortización 52</t>
  </si>
  <si>
    <t>Deuda Pública Bruta Total descontando la amortización 52</t>
  </si>
  <si>
    <t>(-) Amortización 53</t>
  </si>
  <si>
    <t>Deuda Pública Bruta Total descontando la amortización 53</t>
  </si>
  <si>
    <t>(-) Amortización 54</t>
  </si>
  <si>
    <t>Deuda Pública Bruta Total descontando la amortización 54</t>
  </si>
  <si>
    <t>(-) Amortización 55</t>
  </si>
  <si>
    <t>Deuda Pública Bruta Total descontando la amortización 55</t>
  </si>
  <si>
    <t>(-) Amortización 56</t>
  </si>
  <si>
    <t>Deuda Pública Bruta Total descontando la amortización 56</t>
  </si>
  <si>
    <t>(-) Amortización 57</t>
  </si>
  <si>
    <t>Deuda Pública Bruta Total descontando la amortización 57</t>
  </si>
  <si>
    <t>(-) Amortización 58</t>
  </si>
  <si>
    <t>Deuda Pública Bruta Total descontando la amortización 58</t>
  </si>
  <si>
    <t>(-) Amortización 59</t>
  </si>
  <si>
    <t>Deuda Pública Bruta Total descontando la amortización 59</t>
  </si>
  <si>
    <t>(-) Amortización 60</t>
  </si>
  <si>
    <t>Deuda Pública Bruta Total descontando la amortización 60</t>
  </si>
  <si>
    <t>* Fuente: Estimación propia del 1.5% del PIB Nacional a precios corrientes/INEGI. Fecha de consulta: 18 de diciembre de 2018.</t>
  </si>
  <si>
    <t>Al 31 de diciembre de 2018</t>
  </si>
  <si>
    <t>* Fuente: Sistema Integral de Gestión Gubernamental. Secretaría de Finanzas y Planeación. Fecha de consulta: 15 de enero de 2019.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</si>
</sst>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9"/>
      <color theme="1"/>
      <name val="Futura Lt BT"/>
      <family val="2"/>
    </font>
    <font>
      <sz val="12"/>
      <color theme="1"/>
      <name val="Futura Lt BT"/>
      <family val="2"/>
    </font>
    <font>
      <sz val="13"/>
      <color theme="1"/>
      <name val="Futura Lt BT"/>
      <family val="2"/>
    </font>
    <font>
      <sz val="11"/>
      <color theme="1"/>
      <name val="Futura Lt BT"/>
      <family val="2"/>
    </font>
    <font>
      <b/>
      <sz val="13"/>
      <color theme="1"/>
      <name val="Futura Lt BT"/>
      <family val="2"/>
    </font>
    <font>
      <sz val="10"/>
      <color theme="1"/>
      <name val="Futura Lt BT"/>
      <family val="2"/>
    </font>
    <font>
      <sz val="8"/>
      <color theme="1"/>
      <name val="Futura Lt BT"/>
      <family val="2"/>
    </font>
    <font>
      <sz val="8"/>
      <color theme="1"/>
      <name val="Calibri"/>
      <family val="2"/>
      <scheme val="minor"/>
    </font>
    <font>
      <b/>
      <sz val="12"/>
      <color theme="0"/>
      <name val="Futura Lt BT"/>
      <family val="2"/>
    </font>
  </fonts>
  <fills count="3">
    <fill>
      <patternFill patternType="none"/>
    </fill>
    <fill>
      <patternFill patternType="gray125"/>
    </fill>
    <fill>
      <patternFill patternType="solid">
        <fgColor rgb="FF00A3BC"/>
        <bgColor indexed="64"/>
      </patternFill>
    </fill>
  </fills>
  <borders count="1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0" xfId="0" applyFont="1" applyFill="1" applyBorder="1"/>
    <xf numFmtId="4" fontId="1" fillId="0" borderId="0" xfId="0" applyNumberFormat="1" applyFont="1"/>
    <xf numFmtId="0" fontId="1" fillId="0" borderId="0" xfId="0" applyFont="1" applyBorder="1"/>
    <xf numFmtId="4" fontId="1" fillId="0" borderId="0" xfId="0" applyNumberFormat="1" applyFont="1" applyFill="1" applyBorder="1"/>
    <xf numFmtId="3" fontId="6" fillId="0" borderId="0" xfId="0" applyNumberFormat="1" applyFont="1"/>
    <xf numFmtId="10" fontId="0" fillId="0" borderId="0" xfId="0" applyNumberFormat="1"/>
    <xf numFmtId="0" fontId="8" fillId="0" borderId="0" xfId="0" applyFont="1"/>
    <xf numFmtId="0" fontId="0" fillId="0" borderId="0" xfId="0" applyBorder="1"/>
    <xf numFmtId="0" fontId="4" fillId="0" borderId="0" xfId="0" applyFont="1" applyBorder="1"/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4" fontId="6" fillId="0" borderId="1" xfId="0" applyNumberFormat="1" applyFont="1" applyFill="1" applyBorder="1"/>
    <xf numFmtId="10" fontId="6" fillId="0" borderId="1" xfId="0" applyNumberFormat="1" applyFont="1" applyBorder="1"/>
    <xf numFmtId="2" fontId="6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3" fontId="1" fillId="0" borderId="0" xfId="0" applyNumberFormat="1" applyFont="1" applyBorder="1"/>
    <xf numFmtId="10" fontId="1" fillId="0" borderId="0" xfId="0" applyNumberFormat="1" applyFont="1" applyBorder="1"/>
    <xf numFmtId="0" fontId="0" fillId="0" borderId="6" xfId="0" applyBorder="1"/>
    <xf numFmtId="0" fontId="6" fillId="0" borderId="5" xfId="0" applyFont="1" applyBorder="1"/>
    <xf numFmtId="0" fontId="6" fillId="0" borderId="0" xfId="0" applyFont="1" applyBorder="1"/>
    <xf numFmtId="3" fontId="6" fillId="0" borderId="0" xfId="0" applyNumberFormat="1" applyFont="1" applyBorder="1"/>
    <xf numFmtId="0" fontId="6" fillId="0" borderId="7" xfId="0" applyFont="1" applyBorder="1"/>
    <xf numFmtId="0" fontId="6" fillId="0" borderId="8" xfId="0" applyFont="1" applyBorder="1"/>
    <xf numFmtId="3" fontId="6" fillId="0" borderId="8" xfId="0" applyNumberFormat="1" applyFont="1" applyBorder="1"/>
    <xf numFmtId="0" fontId="1" fillId="0" borderId="8" xfId="0" applyFont="1" applyBorder="1"/>
    <xf numFmtId="0" fontId="0" fillId="0" borderId="9" xfId="0" applyBorder="1"/>
    <xf numFmtId="0" fontId="2" fillId="0" borderId="1" xfId="0" applyFont="1" applyBorder="1"/>
    <xf numFmtId="4" fontId="2" fillId="0" borderId="1" xfId="0" applyNumberFormat="1" applyFont="1" applyBorder="1"/>
    <xf numFmtId="4" fontId="2" fillId="0" borderId="1" xfId="0" applyNumberFormat="1" applyFont="1" applyFill="1" applyBorder="1"/>
    <xf numFmtId="0" fontId="2" fillId="0" borderId="1" xfId="0" applyFont="1" applyFill="1" applyBorder="1"/>
    <xf numFmtId="0" fontId="0" fillId="0" borderId="5" xfId="0" applyBorder="1"/>
    <xf numFmtId="0" fontId="4" fillId="0" borderId="5" xfId="0" applyFont="1" applyBorder="1"/>
    <xf numFmtId="0" fontId="4" fillId="0" borderId="6" xfId="0" applyFont="1" applyBorder="1"/>
    <xf numFmtId="0" fontId="0" fillId="0" borderId="4" xfId="0" applyBorder="1"/>
    <xf numFmtId="0" fontId="0" fillId="0" borderId="2" xfId="0" applyBorder="1"/>
    <xf numFmtId="0" fontId="3" fillId="0" borderId="1" xfId="0" applyFont="1" applyBorder="1"/>
    <xf numFmtId="3" fontId="3" fillId="0" borderId="1" xfId="0" applyNumberFormat="1" applyFont="1" applyFill="1" applyBorder="1"/>
    <xf numFmtId="10" fontId="3" fillId="0" borderId="1" xfId="0" applyNumberFormat="1" applyFont="1" applyBorder="1"/>
    <xf numFmtId="0" fontId="0" fillId="0" borderId="3" xfId="0" applyBorder="1"/>
    <xf numFmtId="0" fontId="1" fillId="0" borderId="7" xfId="0" applyFont="1" applyFill="1" applyBorder="1"/>
    <xf numFmtId="0" fontId="0" fillId="0" borderId="8" xfId="0" applyBorder="1"/>
    <xf numFmtId="0" fontId="7" fillId="0" borderId="7" xfId="0" applyFont="1" applyFill="1" applyBorder="1"/>
    <xf numFmtId="0" fontId="8" fillId="0" borderId="8" xfId="0" applyFont="1" applyBorder="1"/>
    <xf numFmtId="0" fontId="8" fillId="0" borderId="9" xfId="0" applyFont="1" applyBorder="1"/>
    <xf numFmtId="0" fontId="7" fillId="0" borderId="5" xfId="0" applyFont="1" applyFill="1" applyBorder="1"/>
    <xf numFmtId="0" fontId="6" fillId="0" borderId="10" xfId="0" applyFont="1" applyBorder="1"/>
    <xf numFmtId="4" fontId="6" fillId="0" borderId="11" xfId="0" applyNumberFormat="1" applyFont="1" applyFill="1" applyBorder="1"/>
    <xf numFmtId="0" fontId="9" fillId="2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/>
    <xf numFmtId="4" fontId="6" fillId="0" borderId="12" xfId="0" applyNumberFormat="1" applyFont="1" applyFill="1" applyBorder="1"/>
    <xf numFmtId="4" fontId="6" fillId="0" borderId="13" xfId="0" applyNumberFormat="1" applyFont="1" applyFill="1" applyBorder="1"/>
    <xf numFmtId="10" fontId="1" fillId="0" borderId="0" xfId="0" applyNumberFormat="1" applyFont="1" applyFill="1" applyBorder="1"/>
    <xf numFmtId="0" fontId="0" fillId="0" borderId="6" xfId="0" applyFill="1" applyBorder="1"/>
    <xf numFmtId="0" fontId="0" fillId="0" borderId="0" xfId="0" applyFill="1"/>
    <xf numFmtId="0" fontId="6" fillId="0" borderId="5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/>
    <xf numFmtId="0" fontId="5" fillId="0" borderId="4" xfId="0" applyFont="1" applyBorder="1" applyAlignment="1"/>
    <xf numFmtId="0" fontId="3" fillId="0" borderId="5" xfId="0" applyFont="1" applyBorder="1" applyAlignment="1">
      <alignment horizontal="center"/>
    </xf>
    <xf numFmtId="0" fontId="3" fillId="0" borderId="0" xfId="0" applyFont="1" applyBorder="1" applyAlignment="1"/>
    <xf numFmtId="0" fontId="3" fillId="0" borderId="6" xfId="0" applyFont="1" applyBorder="1" applyAlignment="1"/>
    <xf numFmtId="0" fontId="9" fillId="2" borderId="1" xfId="0" applyFont="1" applyFill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209551</xdr:colOff>
      <xdr:row>2</xdr:row>
      <xdr:rowOff>238125</xdr:rowOff>
    </xdr:from>
    <xdr:to>
      <xdr:col>10</xdr:col>
      <xdr:colOff>628651</xdr:colOff>
      <xdr:row>4</xdr:row>
      <xdr:rowOff>247650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96576" y="619125"/>
          <a:ext cx="3124200" cy="84772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</xdr:col>
      <xdr:colOff>204108</xdr:colOff>
      <xdr:row>2</xdr:row>
      <xdr:rowOff>40821</xdr:rowOff>
    </xdr:from>
    <xdr:to>
      <xdr:col>3</xdr:col>
      <xdr:colOff>68038</xdr:colOff>
      <xdr:row>5</xdr:row>
      <xdr:rowOff>95250</xdr:rowOff>
    </xdr:to>
    <xdr:pic>
      <xdr:nvPicPr>
        <xdr:cNvPr id="3" name="7 Imagen" descr="Macintosh HD:Users:mac:Desktop:CUENTA PUBLICA:HEAD OFICIO 02 SUB DIR Cuenta Publica hoja editorial copy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lc="http://schemas.openxmlformats.org/drawingml/2006/lockedCanvas" xmlns="" xmlns:a14="http://schemas.microsoft.com/office/drawing/2010/main" xmlns:p="http://schemas.openxmlformats.org/presentationml/2006/main" val="0"/>
            </a:ext>
          </a:extLst>
        </a:blip>
        <a:srcRect l="9807" t="24419" r="74792"/>
        <a:stretch>
          <a:fillRect/>
        </a:stretch>
      </xdr:blipFill>
      <xdr:spPr bwMode="auto">
        <a:xfrm>
          <a:off x="727983" y="421821"/>
          <a:ext cx="2035630" cy="13117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lc="http://schemas.openxmlformats.org/drawingml/2006/lockedCanvas" xmlns="" xmlns:a14="http://schemas.microsoft.com/office/drawing/2010/main" xmlns:p="http://schemas.openxmlformats.org/presentationml/2006/main" xmlns:r="http://schemas.openxmlformats.org/officeDocument/2006/relationships">
              <a:solidFill>
                <a:srgbClr val="FFFFFF"/>
              </a:solidFill>
            </a14:hiddenFill>
          </a:ext>
          <a:ext uri="{91240B29-F687-4F45-9708-019B960494DF}">
            <a14:hiddenLine xmlns:lc="http://schemas.openxmlformats.org/drawingml/2006/lockedCanvas" xmlns="" xmlns:a14="http://schemas.microsoft.com/office/drawing/2010/main" xmlns:p="http://schemas.openxmlformats.org/presentationml/2006/main" xmlns:r="http://schemas.openxmlformats.org/officeDocument/2006/relationships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3952875</xdr:colOff>
      <xdr:row>1</xdr:row>
      <xdr:rowOff>9524</xdr:rowOff>
    </xdr:from>
    <xdr:to>
      <xdr:col>1</xdr:col>
      <xdr:colOff>1609725</xdr:colOff>
      <xdr:row>2</xdr:row>
      <xdr:rowOff>571499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52875" y="200024"/>
          <a:ext cx="1695450" cy="75247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0</xdr:col>
      <xdr:colOff>3</xdr:colOff>
      <xdr:row>0</xdr:row>
      <xdr:rowOff>176893</xdr:rowOff>
    </xdr:from>
    <xdr:to>
      <xdr:col>0</xdr:col>
      <xdr:colOff>1455967</xdr:colOff>
      <xdr:row>3</xdr:row>
      <xdr:rowOff>122464</xdr:rowOff>
    </xdr:to>
    <xdr:pic>
      <xdr:nvPicPr>
        <xdr:cNvPr id="3" name="7 Imagen" descr="Macintosh HD:Users:mac:Desktop:CUENTA PUBLICA:HEAD OFICIO 02 SUB DIR Cuenta Publica hoja editorial copy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lc="http://schemas.openxmlformats.org/drawingml/2006/lockedCanvas" xmlns="" xmlns:a14="http://schemas.microsoft.com/office/drawing/2010/main" xmlns:p="http://schemas.openxmlformats.org/presentationml/2006/main" val="0"/>
            </a:ext>
          </a:extLst>
        </a:blip>
        <a:srcRect l="9807" t="24419" r="74792"/>
        <a:stretch>
          <a:fillRect/>
        </a:stretch>
      </xdr:blipFill>
      <xdr:spPr bwMode="auto">
        <a:xfrm>
          <a:off x="3" y="176893"/>
          <a:ext cx="1455964" cy="97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lc="http://schemas.openxmlformats.org/drawingml/2006/lockedCanvas" xmlns="" xmlns:a14="http://schemas.microsoft.com/office/drawing/2010/main" xmlns:p="http://schemas.openxmlformats.org/presentationml/2006/main" xmlns:r="http://schemas.openxmlformats.org/officeDocument/2006/relationships">
              <a:solidFill>
                <a:srgbClr val="FFFFFF"/>
              </a:solidFill>
            </a14:hiddenFill>
          </a:ext>
          <a:ext uri="{91240B29-F687-4F45-9708-019B960494DF}">
            <a14:hiddenLine xmlns:lc="http://schemas.openxmlformats.org/drawingml/2006/lockedCanvas" xmlns="" xmlns:a14="http://schemas.microsoft.com/office/drawing/2010/main" xmlns:p="http://schemas.openxmlformats.org/presentationml/2006/main" xmlns:r="http://schemas.openxmlformats.org/officeDocument/2006/relationships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1</xdr:row>
      <xdr:rowOff>0</xdr:rowOff>
    </xdr:from>
    <xdr:to>
      <xdr:col>2</xdr:col>
      <xdr:colOff>2143125</xdr:colOff>
      <xdr:row>2</xdr:row>
      <xdr:rowOff>485776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67200" y="190500"/>
          <a:ext cx="1457325" cy="676276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1304925</xdr:colOff>
      <xdr:row>3</xdr:row>
      <xdr:rowOff>114300</xdr:rowOff>
    </xdr:to>
    <xdr:pic>
      <xdr:nvPicPr>
        <xdr:cNvPr id="3" name="7 Imagen" descr="Macintosh HD:Users:mac:Desktop:CUENTA PUBLICA:HEAD OFICIO 02 SUB DIR Cuenta Publica hoja editorial copy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lc="http://schemas.openxmlformats.org/drawingml/2006/lockedCanvas" xmlns="" xmlns:a14="http://schemas.microsoft.com/office/drawing/2010/main" xmlns:p="http://schemas.openxmlformats.org/presentationml/2006/main" val="0"/>
            </a:ext>
          </a:extLst>
        </a:blip>
        <a:srcRect l="9807" t="24419" r="74792"/>
        <a:stretch>
          <a:fillRect/>
        </a:stretch>
      </xdr:blipFill>
      <xdr:spPr bwMode="auto">
        <a:xfrm>
          <a:off x="0" y="190500"/>
          <a:ext cx="13049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lc="http://schemas.openxmlformats.org/drawingml/2006/lockedCanvas" xmlns="" xmlns:a14="http://schemas.microsoft.com/office/drawing/2010/main" xmlns:p="http://schemas.openxmlformats.org/presentationml/2006/main" xmlns:r="http://schemas.openxmlformats.org/officeDocument/2006/relationships">
              <a:solidFill>
                <a:srgbClr val="FFFFFF"/>
              </a:solidFill>
            </a14:hiddenFill>
          </a:ext>
          <a:ext uri="{91240B29-F687-4F45-9708-019B960494DF}">
            <a14:hiddenLine xmlns:lc="http://schemas.openxmlformats.org/drawingml/2006/lockedCanvas" xmlns="" xmlns:a14="http://schemas.microsoft.com/office/drawing/2010/main" xmlns:p="http://schemas.openxmlformats.org/presentationml/2006/main" xmlns:r="http://schemas.openxmlformats.org/officeDocument/2006/relationships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1000124</xdr:colOff>
      <xdr:row>1</xdr:row>
      <xdr:rowOff>28575</xdr:rowOff>
    </xdr:from>
    <xdr:to>
      <xdr:col>2</xdr:col>
      <xdr:colOff>2333624</xdr:colOff>
      <xdr:row>2</xdr:row>
      <xdr:rowOff>428625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799" y="219075"/>
          <a:ext cx="1333500" cy="59055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0</xdr:col>
      <xdr:colOff>38100</xdr:colOff>
      <xdr:row>1</xdr:row>
      <xdr:rowOff>0</xdr:rowOff>
    </xdr:from>
    <xdr:to>
      <xdr:col>0</xdr:col>
      <xdr:colOff>1304925</xdr:colOff>
      <xdr:row>3</xdr:row>
      <xdr:rowOff>104774</xdr:rowOff>
    </xdr:to>
    <xdr:pic>
      <xdr:nvPicPr>
        <xdr:cNvPr id="4" name="7 Imagen" descr="Macintosh HD:Users:mac:Desktop:CUENTA PUBLICA:HEAD OFICIO 02 SUB DIR Cuenta Publica hoja editorial copy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lc="http://schemas.openxmlformats.org/drawingml/2006/lockedCanvas" xmlns="" xmlns:a14="http://schemas.microsoft.com/office/drawing/2010/main" xmlns:p="http://schemas.openxmlformats.org/presentationml/2006/main" val="0"/>
            </a:ext>
          </a:extLst>
        </a:blip>
        <a:srcRect l="9807" t="24419" r="74792"/>
        <a:stretch>
          <a:fillRect/>
        </a:stretch>
      </xdr:blipFill>
      <xdr:spPr bwMode="auto">
        <a:xfrm>
          <a:off x="38100" y="190500"/>
          <a:ext cx="1266825" cy="819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lc="http://schemas.openxmlformats.org/drawingml/2006/lockedCanvas" xmlns="" xmlns:a14="http://schemas.microsoft.com/office/drawing/2010/main" xmlns:p="http://schemas.openxmlformats.org/presentationml/2006/main" xmlns:r="http://schemas.openxmlformats.org/officeDocument/2006/relationships">
              <a:solidFill>
                <a:srgbClr val="FFFFFF"/>
              </a:solidFill>
            </a14:hiddenFill>
          </a:ext>
          <a:ext uri="{91240B29-F687-4F45-9708-019B960494DF}">
            <a14:hiddenLine xmlns:lc="http://schemas.openxmlformats.org/drawingml/2006/lockedCanvas" xmlns="" xmlns:a14="http://schemas.microsoft.com/office/drawing/2010/main" xmlns:p="http://schemas.openxmlformats.org/presentationml/2006/main" xmlns:r="http://schemas.openxmlformats.org/officeDocument/2006/relationships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75"/>
  <sheetViews>
    <sheetView topLeftCell="D4" workbookViewId="0">
      <selection activeCell="J8" sqref="J8:J18"/>
    </sheetView>
  </sheetViews>
  <sheetFormatPr baseColWidth="10" defaultColWidth="11.42578125" defaultRowHeight="15"/>
  <cols>
    <col min="1" max="1" width="7.85546875" customWidth="1"/>
    <col min="2" max="2" width="19.85546875" customWidth="1"/>
    <col min="3" max="3" width="12.7109375" customWidth="1"/>
    <col min="4" max="4" width="15.140625" customWidth="1"/>
    <col min="5" max="5" width="29.85546875" customWidth="1"/>
    <col min="6" max="6" width="25.28515625" customWidth="1"/>
    <col min="7" max="7" width="14.5703125" customWidth="1"/>
    <col min="8" max="8" width="32" customWidth="1"/>
    <col min="9" max="9" width="15.42578125" bestFit="1" customWidth="1"/>
    <col min="10" max="10" width="25.140625" customWidth="1"/>
    <col min="11" max="11" width="11.42578125" customWidth="1"/>
    <col min="12" max="12" width="14.5703125" customWidth="1"/>
  </cols>
  <sheetData>
    <row r="2" spans="1:13">
      <c r="E2" s="7"/>
    </row>
    <row r="3" spans="1:13" ht="33" customHeight="1">
      <c r="B3" s="62" t="s">
        <v>63</v>
      </c>
      <c r="C3" s="63"/>
      <c r="D3" s="63"/>
      <c r="E3" s="63"/>
      <c r="F3" s="63"/>
      <c r="G3" s="63"/>
      <c r="H3" s="63"/>
      <c r="I3" s="63"/>
      <c r="J3" s="63"/>
      <c r="K3" s="64"/>
    </row>
    <row r="4" spans="1:13" ht="33" customHeight="1">
      <c r="B4" s="65" t="s">
        <v>0</v>
      </c>
      <c r="C4" s="66"/>
      <c r="D4" s="66"/>
      <c r="E4" s="66"/>
      <c r="F4" s="66"/>
      <c r="G4" s="66"/>
      <c r="H4" s="66"/>
      <c r="I4" s="66"/>
      <c r="J4" s="66"/>
      <c r="K4" s="67"/>
    </row>
    <row r="5" spans="1:13" ht="33" customHeight="1">
      <c r="B5" s="65" t="s">
        <v>128</v>
      </c>
      <c r="C5" s="66"/>
      <c r="D5" s="66"/>
      <c r="E5" s="66"/>
      <c r="F5" s="66"/>
      <c r="G5" s="66"/>
      <c r="H5" s="66"/>
      <c r="I5" s="66"/>
      <c r="J5" s="66"/>
      <c r="K5" s="67"/>
    </row>
    <row r="6" spans="1:13" ht="78.75">
      <c r="B6" s="68" t="s">
        <v>1</v>
      </c>
      <c r="C6" s="68" t="s">
        <v>2</v>
      </c>
      <c r="D6" s="68" t="s">
        <v>3</v>
      </c>
      <c r="E6" s="68" t="s">
        <v>4</v>
      </c>
      <c r="F6" s="68" t="s">
        <v>5</v>
      </c>
      <c r="G6" s="68" t="s">
        <v>6</v>
      </c>
      <c r="H6" s="52"/>
      <c r="I6" s="52"/>
      <c r="J6" s="52" t="s">
        <v>7</v>
      </c>
      <c r="K6" s="52"/>
    </row>
    <row r="7" spans="1:13" ht="47.25">
      <c r="B7" s="68"/>
      <c r="C7" s="68"/>
      <c r="D7" s="68"/>
      <c r="E7" s="68"/>
      <c r="F7" s="68"/>
      <c r="G7" s="68"/>
      <c r="H7" s="52" t="s">
        <v>8</v>
      </c>
      <c r="I7" s="52" t="s">
        <v>9</v>
      </c>
      <c r="J7" s="52" t="s">
        <v>10</v>
      </c>
      <c r="K7" s="52" t="s">
        <v>11</v>
      </c>
    </row>
    <row r="8" spans="1:13">
      <c r="A8" s="1"/>
      <c r="B8" s="13" t="s">
        <v>12</v>
      </c>
      <c r="C8" s="13">
        <v>20</v>
      </c>
      <c r="D8" s="53">
        <v>8.1</v>
      </c>
      <c r="E8" s="13" t="s">
        <v>13</v>
      </c>
      <c r="F8" s="13" t="s">
        <v>17</v>
      </c>
      <c r="G8" s="14">
        <v>262861190</v>
      </c>
      <c r="H8" s="15" t="s">
        <v>15</v>
      </c>
      <c r="I8" s="16">
        <f>26274342.04+29249888.64+28863871.89+18537118.07</f>
        <v>102925220.63999999</v>
      </c>
      <c r="J8" s="16">
        <f>5354594.73+5473585.72+1638645.93+146218.98+1693267.46+151092.94+1693267.46+151092.94+5414090.23</f>
        <v>21715856.390000001</v>
      </c>
      <c r="K8" s="17">
        <f>J8/G8</f>
        <v>8.261339907195886E-2</v>
      </c>
      <c r="M8" s="8"/>
    </row>
    <row r="9" spans="1:13" ht="15" customHeight="1">
      <c r="A9" s="1"/>
      <c r="B9" s="13" t="s">
        <v>12</v>
      </c>
      <c r="C9" s="75">
        <v>20</v>
      </c>
      <c r="D9" s="79" t="s">
        <v>64</v>
      </c>
      <c r="E9" s="75" t="s">
        <v>16</v>
      </c>
      <c r="F9" s="75" t="s">
        <v>14</v>
      </c>
      <c r="G9" s="69">
        <v>2829996572.6900001</v>
      </c>
      <c r="H9" s="15" t="s">
        <v>15</v>
      </c>
      <c r="I9" s="55">
        <f>205815679.33+229124127.72+226100329.81+145207424.91</f>
        <v>806247561.76999998</v>
      </c>
      <c r="J9" s="16">
        <f>63840064.84+2367563.09+2027978.47+2054342.19+66808976.63+22094442.22+264946.85+24286124.1+291213.18+21391755.29+255711.33+2337584.07+68307333.62+809904.26</f>
        <v>277137940.13999999</v>
      </c>
      <c r="K9" s="17">
        <f t="shared" ref="K9:K17" si="0">J9/G9</f>
        <v>9.7928719354091559E-2</v>
      </c>
    </row>
    <row r="10" spans="1:13" ht="15" customHeight="1">
      <c r="A10" s="1"/>
      <c r="B10" s="13"/>
      <c r="C10" s="76"/>
      <c r="D10" s="80"/>
      <c r="E10" s="76"/>
      <c r="F10" s="76"/>
      <c r="G10" s="70"/>
      <c r="H10" s="50" t="s">
        <v>65</v>
      </c>
      <c r="I10" s="54">
        <v>0</v>
      </c>
      <c r="J10" s="51">
        <f>2081048.64+6406879.07+2191391.7+2219879.79+2248738.23+2277971.83+2307585.46</f>
        <v>19733494.719999999</v>
      </c>
      <c r="K10" s="17">
        <f>J10/G9</f>
        <v>6.972974776871442E-3</v>
      </c>
    </row>
    <row r="11" spans="1:13">
      <c r="A11" s="1"/>
      <c r="B11" s="13" t="s">
        <v>12</v>
      </c>
      <c r="C11" s="75">
        <v>25</v>
      </c>
      <c r="D11" s="79" t="s">
        <v>129</v>
      </c>
      <c r="E11" s="75" t="s">
        <v>16</v>
      </c>
      <c r="F11" s="75" t="s">
        <v>17</v>
      </c>
      <c r="G11" s="69">
        <v>5877933527.2600002</v>
      </c>
      <c r="H11" s="50" t="s">
        <v>15</v>
      </c>
      <c r="I11" s="54">
        <f>394115130.63+438748329.67+432958078.37+278056771.1</f>
        <v>1543878309.77</v>
      </c>
      <c r="J11" s="51">
        <f>129578171.95+3608552.42+1206832.81+134338147.14+44156644.9+49591116.19+43568218.87+51974501.02+1421587.43+136965653.3</f>
        <v>596409426.02999997</v>
      </c>
      <c r="K11" s="17">
        <f t="shared" si="0"/>
        <v>0.10146583374310739</v>
      </c>
      <c r="M11" s="8"/>
    </row>
    <row r="12" spans="1:13">
      <c r="A12" s="1"/>
      <c r="B12" s="13"/>
      <c r="C12" s="76"/>
      <c r="D12" s="80"/>
      <c r="E12" s="76"/>
      <c r="F12" s="76"/>
      <c r="G12" s="70"/>
      <c r="H12" s="50" t="s">
        <v>65</v>
      </c>
      <c r="I12" s="54">
        <v>0</v>
      </c>
      <c r="J12" s="51">
        <f>1224935.31+1243309.34+3842949.03+1319603.21+1339397.26+1359488.22+1379880.54+1400578.75</f>
        <v>13110141.66</v>
      </c>
      <c r="K12" s="17">
        <f>J12/G11</f>
        <v>2.2303997823723766E-3</v>
      </c>
      <c r="M12" s="8"/>
    </row>
    <row r="13" spans="1:13">
      <c r="A13" s="1"/>
      <c r="B13" s="18" t="s">
        <v>12</v>
      </c>
      <c r="C13" s="75">
        <v>20</v>
      </c>
      <c r="D13" s="79" t="s">
        <v>130</v>
      </c>
      <c r="E13" s="75" t="s">
        <v>16</v>
      </c>
      <c r="F13" s="75" t="s">
        <v>18</v>
      </c>
      <c r="G13" s="69">
        <v>1697372116</v>
      </c>
      <c r="H13" s="15" t="s">
        <v>15</v>
      </c>
      <c r="I13" s="56">
        <f>124803124.7+138936971.06+137103391.48+88051310.85</f>
        <v>488894798.09000003</v>
      </c>
      <c r="J13" s="16">
        <f>39652983.22+449989.15+1216338.62+1232151.03+100526.72+40849418.21+13727054.14+15137862.8+13305219.91+1402033.52+41147788.3</f>
        <v>168221365.61999997</v>
      </c>
      <c r="K13" s="17">
        <f t="shared" si="0"/>
        <v>9.9106945397705579E-2</v>
      </c>
      <c r="M13" s="8"/>
    </row>
    <row r="14" spans="1:13">
      <c r="A14" s="1"/>
      <c r="B14" s="18"/>
      <c r="C14" s="76"/>
      <c r="D14" s="80"/>
      <c r="E14" s="76"/>
      <c r="F14" s="76"/>
      <c r="G14" s="70"/>
      <c r="H14" s="50" t="s">
        <v>65</v>
      </c>
      <c r="I14" s="56">
        <v>0</v>
      </c>
      <c r="J14" s="16">
        <f>1248168.99+3842710.65+1314350.43+1331436.98+1348745.66+1366279.36+1384040.99</f>
        <v>11835733.059999999</v>
      </c>
      <c r="K14" s="17">
        <f>J14/G13</f>
        <v>6.9729748405976512E-3</v>
      </c>
      <c r="M14" s="8"/>
    </row>
    <row r="15" spans="1:13">
      <c r="A15" s="1"/>
      <c r="B15" s="13" t="s">
        <v>12</v>
      </c>
      <c r="C15" s="75">
        <v>25</v>
      </c>
      <c r="D15" s="79" t="s">
        <v>21</v>
      </c>
      <c r="E15" s="75" t="s">
        <v>16</v>
      </c>
      <c r="F15" s="75" t="s">
        <v>19</v>
      </c>
      <c r="G15" s="69">
        <v>4992982011.9499998</v>
      </c>
      <c r="H15" s="15" t="s">
        <v>15</v>
      </c>
      <c r="I15" s="16">
        <f>343391053.63+382279794.65+377234770.13+242269834.82</f>
        <v>1345175453.2299998</v>
      </c>
      <c r="J15" s="16">
        <f>120101894.51+4995860.58+1040696.72+724249.48+126405144.4+41549749.96+549559.72+45842482.92+604377.44+40314528.03+530996.27+1225887.6+128730325.35+1683737.83</f>
        <v>514299490.81</v>
      </c>
      <c r="K15" s="17">
        <f t="shared" si="0"/>
        <v>0.103004474996925</v>
      </c>
      <c r="M15" s="8"/>
    </row>
    <row r="16" spans="1:13">
      <c r="A16" s="1"/>
      <c r="B16" s="13"/>
      <c r="C16" s="76"/>
      <c r="D16" s="80"/>
      <c r="E16" s="76"/>
      <c r="F16" s="76"/>
      <c r="G16" s="70"/>
      <c r="H16" s="50" t="s">
        <v>65</v>
      </c>
      <c r="I16" s="16">
        <v>0</v>
      </c>
      <c r="J16" s="16">
        <f>332057.69+1072151.78+3313917.56+1137942.82+1155011.96+1172337.14+1189922.2+1207771.03</f>
        <v>10581112.18</v>
      </c>
      <c r="K16" s="17">
        <f>J16/G15</f>
        <v>2.1191969357541437E-3</v>
      </c>
      <c r="M16" s="8"/>
    </row>
    <row r="17" spans="1:13">
      <c r="A17" s="1"/>
      <c r="B17" s="13" t="s">
        <v>12</v>
      </c>
      <c r="C17" s="73">
        <v>20</v>
      </c>
      <c r="D17" s="77" t="s">
        <v>22</v>
      </c>
      <c r="E17" s="73" t="s">
        <v>16</v>
      </c>
      <c r="F17" s="73" t="s">
        <v>20</v>
      </c>
      <c r="G17" s="71">
        <v>3648746529.6300001</v>
      </c>
      <c r="H17" s="15" t="s">
        <v>15</v>
      </c>
      <c r="I17" s="16">
        <f>258364363.41+287623905.01+283828073.6+182281661.05</f>
        <v>1012098003.0699999</v>
      </c>
      <c r="J17" s="16">
        <f>84101678.34+5088517.22+2614695.56+2648686.6+89955200.82+28591785.9+341598.97+32059801.86+375464.45+28150225.27+329691.5+3013873.56+89854028.42+1044218.71</f>
        <v>368169467.17999995</v>
      </c>
      <c r="K17" s="17">
        <f t="shared" si="0"/>
        <v>0.1009029989313437</v>
      </c>
      <c r="M17" s="8"/>
    </row>
    <row r="18" spans="1:13">
      <c r="A18" s="1"/>
      <c r="B18" s="60"/>
      <c r="C18" s="74"/>
      <c r="D18" s="78"/>
      <c r="E18" s="74"/>
      <c r="F18" s="74"/>
      <c r="G18" s="72"/>
      <c r="H18" s="50" t="s">
        <v>65</v>
      </c>
      <c r="I18" s="54">
        <v>0</v>
      </c>
      <c r="J18" s="54">
        <f>2683119.53+8260461.59+2825386.08+2862116.1+2899323.61+2937014.82+2975196.01</f>
        <v>25442617.740000002</v>
      </c>
      <c r="K18" s="17">
        <f>J18/G17</f>
        <v>6.9729748376300624E-3</v>
      </c>
      <c r="M18" s="8"/>
    </row>
    <row r="19" spans="1:13">
      <c r="A19" s="1"/>
      <c r="B19" s="19"/>
      <c r="C19" s="5"/>
      <c r="D19" s="5"/>
      <c r="E19" s="5"/>
      <c r="F19" s="20"/>
      <c r="G19" s="5"/>
      <c r="H19" s="20"/>
      <c r="I19" s="20"/>
      <c r="J19" s="21"/>
      <c r="K19" s="22"/>
    </row>
    <row r="20" spans="1:13">
      <c r="A20" s="1"/>
      <c r="B20" s="23" t="s">
        <v>23</v>
      </c>
      <c r="C20" s="24"/>
      <c r="D20" s="24"/>
      <c r="E20" s="24"/>
      <c r="F20" s="25"/>
      <c r="G20" s="24"/>
      <c r="H20" s="25"/>
      <c r="I20" s="20"/>
      <c r="J20" s="57"/>
      <c r="K20" s="58"/>
      <c r="L20" s="59"/>
      <c r="M20" s="59"/>
    </row>
    <row r="21" spans="1:13">
      <c r="A21" s="1"/>
      <c r="B21" s="26"/>
      <c r="C21" s="27"/>
      <c r="D21" s="27"/>
      <c r="E21" s="27"/>
      <c r="F21" s="28"/>
      <c r="G21" s="27"/>
      <c r="H21" s="27"/>
      <c r="I21" s="29"/>
      <c r="J21" s="29"/>
      <c r="K21" s="30"/>
    </row>
    <row r="22" spans="1:13">
      <c r="A22" s="1"/>
      <c r="B22" s="1"/>
      <c r="C22" s="1"/>
      <c r="D22" s="1"/>
      <c r="E22" s="1"/>
      <c r="F22" s="2"/>
      <c r="G22" s="1"/>
      <c r="H22" s="1"/>
      <c r="I22" s="1"/>
      <c r="J22" s="1"/>
    </row>
    <row r="23" spans="1:13">
      <c r="A23" s="1"/>
      <c r="B23" s="1"/>
      <c r="C23" s="1"/>
      <c r="D23" s="1"/>
      <c r="E23" s="5"/>
      <c r="F23" s="2"/>
      <c r="G23" s="1"/>
      <c r="H23" s="1"/>
      <c r="I23" s="1"/>
      <c r="J23" s="1"/>
    </row>
    <row r="24" spans="1:13">
      <c r="A24" s="1"/>
      <c r="B24" s="1"/>
      <c r="C24" s="1"/>
      <c r="D24" s="1"/>
      <c r="E24" s="6"/>
      <c r="F24" s="4"/>
      <c r="G24" s="4"/>
      <c r="H24" s="4"/>
      <c r="I24" s="1"/>
      <c r="J24" s="4"/>
    </row>
    <row r="25" spans="1:13">
      <c r="A25" s="1"/>
      <c r="B25" s="1"/>
      <c r="C25" s="1"/>
      <c r="D25" s="1"/>
      <c r="E25" s="6"/>
      <c r="F25" s="4"/>
      <c r="G25" s="4"/>
      <c r="H25" s="1"/>
      <c r="I25" s="1"/>
      <c r="J25" s="1"/>
    </row>
    <row r="26" spans="1:13">
      <c r="A26" s="1"/>
      <c r="B26" s="1"/>
      <c r="C26" s="1"/>
      <c r="D26" s="1"/>
      <c r="E26" s="6"/>
      <c r="F26" s="4"/>
      <c r="G26" s="4"/>
      <c r="H26" s="1"/>
      <c r="I26" s="1"/>
      <c r="J26" s="4"/>
    </row>
    <row r="27" spans="1:13">
      <c r="A27" s="1"/>
      <c r="B27" s="1"/>
      <c r="C27" s="1"/>
      <c r="D27" s="1"/>
      <c r="E27" s="6"/>
      <c r="F27" s="4"/>
      <c r="G27" s="4"/>
      <c r="H27" s="1"/>
      <c r="I27" s="1"/>
      <c r="J27" s="1"/>
    </row>
    <row r="28" spans="1:13">
      <c r="A28" s="1"/>
      <c r="B28" s="1"/>
      <c r="C28" s="1"/>
      <c r="D28" s="1"/>
      <c r="E28" s="6"/>
      <c r="F28" s="4"/>
      <c r="G28" s="4"/>
      <c r="H28" s="1"/>
      <c r="I28" s="1"/>
      <c r="J28" s="1"/>
    </row>
    <row r="29" spans="1:13">
      <c r="A29" s="1"/>
      <c r="B29" s="1"/>
      <c r="C29" s="1"/>
      <c r="D29" s="1"/>
      <c r="E29" s="6"/>
      <c r="F29" s="4"/>
      <c r="G29" s="4"/>
      <c r="H29" s="1"/>
      <c r="I29" s="1"/>
      <c r="J29" s="1"/>
    </row>
    <row r="30" spans="1:13">
      <c r="A30" s="1"/>
      <c r="B30" s="1"/>
      <c r="C30" s="1"/>
      <c r="D30" s="1"/>
      <c r="E30" s="1"/>
      <c r="F30" s="2"/>
      <c r="G30" s="1"/>
      <c r="H30" s="1"/>
      <c r="I30" s="1"/>
      <c r="J30" s="1"/>
    </row>
    <row r="31" spans="1:13">
      <c r="A31" s="1"/>
      <c r="B31" s="1"/>
      <c r="C31" s="1"/>
      <c r="D31" s="1"/>
      <c r="E31" s="1"/>
      <c r="F31" s="2"/>
      <c r="G31" s="1"/>
      <c r="H31" s="1"/>
      <c r="I31" s="1"/>
      <c r="J31" s="1"/>
    </row>
    <row r="32" spans="1:13">
      <c r="A32" s="1"/>
      <c r="B32" s="1"/>
      <c r="C32" s="1"/>
      <c r="D32" s="1"/>
      <c r="E32" s="1"/>
      <c r="F32" s="2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2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2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2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2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2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2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2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2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2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2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2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2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2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2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2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2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2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2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2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2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2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2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2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2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2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2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2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2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2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2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2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</sheetData>
  <mergeCells count="34">
    <mergeCell ref="C9:C10"/>
    <mergeCell ref="C11:C12"/>
    <mergeCell ref="C13:C14"/>
    <mergeCell ref="C15:C16"/>
    <mergeCell ref="C17:C18"/>
    <mergeCell ref="D17:D18"/>
    <mergeCell ref="D15:D16"/>
    <mergeCell ref="D13:D14"/>
    <mergeCell ref="D11:D12"/>
    <mergeCell ref="D9:D10"/>
    <mergeCell ref="E9:E10"/>
    <mergeCell ref="E11:E12"/>
    <mergeCell ref="E13:E14"/>
    <mergeCell ref="E15:E16"/>
    <mergeCell ref="E17:E18"/>
    <mergeCell ref="F17:F18"/>
    <mergeCell ref="F15:F16"/>
    <mergeCell ref="F13:F14"/>
    <mergeCell ref="F11:F12"/>
    <mergeCell ref="F9:F10"/>
    <mergeCell ref="G9:G10"/>
    <mergeCell ref="G11:G12"/>
    <mergeCell ref="G13:G14"/>
    <mergeCell ref="G15:G16"/>
    <mergeCell ref="G17:G18"/>
    <mergeCell ref="B3:K3"/>
    <mergeCell ref="B4:K4"/>
    <mergeCell ref="B5:K5"/>
    <mergeCell ref="B6:B7"/>
    <mergeCell ref="C6:C7"/>
    <mergeCell ref="D6:D7"/>
    <mergeCell ref="E6:E7"/>
    <mergeCell ref="F6:F7"/>
    <mergeCell ref="G6:G7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29"/>
  <sheetViews>
    <sheetView zoomScale="106" zoomScaleNormal="106" workbookViewId="0">
      <selection activeCell="I6" sqref="I6"/>
    </sheetView>
  </sheetViews>
  <sheetFormatPr baseColWidth="10" defaultColWidth="11.42578125" defaultRowHeight="15"/>
  <cols>
    <col min="1" max="1" width="60.5703125" customWidth="1"/>
    <col min="2" max="2" width="26.7109375" customWidth="1"/>
    <col min="5" max="5" width="12.5703125" bestFit="1" customWidth="1"/>
  </cols>
  <sheetData>
    <row r="1" spans="1:4">
      <c r="A1" s="39"/>
      <c r="B1" s="38"/>
    </row>
    <row r="2" spans="1:4">
      <c r="A2" s="35"/>
      <c r="B2" s="22"/>
    </row>
    <row r="3" spans="1:4" ht="51" customHeight="1">
      <c r="A3" s="35"/>
      <c r="B3" s="22"/>
    </row>
    <row r="4" spans="1:4" ht="21" customHeight="1">
      <c r="A4" s="81" t="s">
        <v>63</v>
      </c>
      <c r="B4" s="82"/>
      <c r="C4" s="10"/>
    </row>
    <row r="5" spans="1:4" ht="3.75" customHeight="1">
      <c r="A5" s="36"/>
      <c r="B5" s="37"/>
      <c r="C5" s="10"/>
    </row>
    <row r="6" spans="1:4" ht="57.75" customHeight="1">
      <c r="A6" s="83" t="s">
        <v>24</v>
      </c>
      <c r="B6" s="84"/>
      <c r="C6" s="10"/>
    </row>
    <row r="7" spans="1:4">
      <c r="A7" s="36"/>
      <c r="B7" s="37"/>
      <c r="C7" s="10"/>
    </row>
    <row r="8" spans="1:4" ht="15.75">
      <c r="A8" s="12"/>
      <c r="B8" s="12" t="s">
        <v>25</v>
      </c>
    </row>
    <row r="9" spans="1:4" ht="15.75">
      <c r="A9" s="31" t="s">
        <v>66</v>
      </c>
      <c r="B9" s="32">
        <v>19227563916.369999</v>
      </c>
      <c r="D9" s="7"/>
    </row>
    <row r="10" spans="1:4" ht="15.75">
      <c r="A10" s="31" t="s">
        <v>26</v>
      </c>
      <c r="B10" s="33">
        <v>2027978.47</v>
      </c>
    </row>
    <row r="11" spans="1:4" ht="15.75">
      <c r="A11" s="31" t="s">
        <v>27</v>
      </c>
      <c r="B11" s="32">
        <f>B9-B10</f>
        <v>19225535937.899998</v>
      </c>
    </row>
    <row r="12" spans="1:4" ht="15.75">
      <c r="A12" s="31" t="s">
        <v>28</v>
      </c>
      <c r="B12" s="32">
        <v>1206832.81</v>
      </c>
    </row>
    <row r="13" spans="1:4" ht="15.75">
      <c r="A13" s="31" t="s">
        <v>29</v>
      </c>
      <c r="B13" s="32">
        <f>B11-B12</f>
        <v>19224329105.089996</v>
      </c>
    </row>
    <row r="14" spans="1:4" ht="15.75">
      <c r="A14" s="31" t="s">
        <v>30</v>
      </c>
      <c r="B14" s="32">
        <v>1216338.6200000001</v>
      </c>
    </row>
    <row r="15" spans="1:4" ht="15.75">
      <c r="A15" s="34" t="s">
        <v>31</v>
      </c>
      <c r="B15" s="32">
        <f>B13-B14</f>
        <v>19223112766.469997</v>
      </c>
    </row>
    <row r="16" spans="1:4" ht="15.75">
      <c r="A16" s="34" t="s">
        <v>32</v>
      </c>
      <c r="B16" s="32">
        <v>1040696.72</v>
      </c>
    </row>
    <row r="17" spans="1:2" ht="15.75">
      <c r="A17" s="34" t="s">
        <v>33</v>
      </c>
      <c r="B17" s="32">
        <f>B15-B16</f>
        <v>19222072069.749996</v>
      </c>
    </row>
    <row r="18" spans="1:2" ht="15.75">
      <c r="A18" s="34" t="s">
        <v>34</v>
      </c>
      <c r="B18" s="32">
        <v>2614695.56</v>
      </c>
    </row>
    <row r="19" spans="1:2" ht="15.75">
      <c r="A19" s="34" t="s">
        <v>35</v>
      </c>
      <c r="B19" s="32">
        <f>B17-B18</f>
        <v>19219457374.189995</v>
      </c>
    </row>
    <row r="20" spans="1:2" ht="15.75">
      <c r="A20" s="34" t="s">
        <v>36</v>
      </c>
      <c r="B20" s="32">
        <v>2054342.19</v>
      </c>
    </row>
    <row r="21" spans="1:2" ht="15.75">
      <c r="A21" s="34" t="s">
        <v>37</v>
      </c>
      <c r="B21" s="32">
        <f>B19-B20</f>
        <v>19217403031.999996</v>
      </c>
    </row>
    <row r="22" spans="1:2" ht="15.75">
      <c r="A22" s="34" t="s">
        <v>38</v>
      </c>
      <c r="B22" s="32">
        <v>1224935.31</v>
      </c>
    </row>
    <row r="23" spans="1:2" ht="15.75">
      <c r="A23" s="34" t="s">
        <v>39</v>
      </c>
      <c r="B23" s="32">
        <f>B21-B22</f>
        <v>19216178096.689995</v>
      </c>
    </row>
    <row r="24" spans="1:2" ht="15.75">
      <c r="A24" s="34" t="s">
        <v>40</v>
      </c>
      <c r="B24" s="32">
        <v>1232151.03</v>
      </c>
    </row>
    <row r="25" spans="1:2" ht="15.75">
      <c r="A25" s="34" t="s">
        <v>41</v>
      </c>
      <c r="B25" s="32">
        <f>B23-B24</f>
        <v>19214945945.659996</v>
      </c>
    </row>
    <row r="26" spans="1:2" ht="15.75">
      <c r="A26" s="34" t="s">
        <v>42</v>
      </c>
      <c r="B26" s="32">
        <v>1056307.17</v>
      </c>
    </row>
    <row r="27" spans="1:2" ht="15.75">
      <c r="A27" s="34" t="s">
        <v>43</v>
      </c>
      <c r="B27" s="32">
        <f>B25-B26</f>
        <v>19213889638.489998</v>
      </c>
    </row>
    <row r="28" spans="1:2" ht="15.75">
      <c r="A28" s="34" t="s">
        <v>44</v>
      </c>
      <c r="B28" s="32">
        <v>2648686.6</v>
      </c>
    </row>
    <row r="29" spans="1:2" ht="15.75">
      <c r="A29" s="34" t="s">
        <v>45</v>
      </c>
      <c r="B29" s="32">
        <f>B27-B28</f>
        <v>19211240951.889999</v>
      </c>
    </row>
    <row r="30" spans="1:2" ht="15.75">
      <c r="A30" s="34" t="s">
        <v>46</v>
      </c>
      <c r="B30" s="32">
        <v>2081048.64</v>
      </c>
    </row>
    <row r="31" spans="1:2" ht="15.75">
      <c r="A31" s="34" t="s">
        <v>47</v>
      </c>
      <c r="B31" s="32">
        <f>B29-B30</f>
        <v>19209159903.25</v>
      </c>
    </row>
    <row r="32" spans="1:2" ht="15.75">
      <c r="A32" s="34" t="s">
        <v>48</v>
      </c>
      <c r="B32" s="32">
        <v>1243309.3400000001</v>
      </c>
    </row>
    <row r="33" spans="1:2" ht="15.75">
      <c r="A33" s="34" t="s">
        <v>49</v>
      </c>
      <c r="B33" s="32">
        <f>B31-B32</f>
        <v>19207916593.91</v>
      </c>
    </row>
    <row r="34" spans="1:2" ht="15.75">
      <c r="A34" s="34" t="s">
        <v>50</v>
      </c>
      <c r="B34" s="32">
        <v>1248168.99</v>
      </c>
    </row>
    <row r="35" spans="1:2" ht="15.75">
      <c r="A35" s="34" t="s">
        <v>51</v>
      </c>
      <c r="B35" s="32">
        <f>B33-B34</f>
        <v>19206668424.919998</v>
      </c>
    </row>
    <row r="36" spans="1:2" ht="15.75">
      <c r="A36" s="34" t="s">
        <v>52</v>
      </c>
      <c r="B36" s="32">
        <v>1072151.78</v>
      </c>
    </row>
    <row r="37" spans="1:2" ht="15.75">
      <c r="A37" s="34" t="s">
        <v>53</v>
      </c>
      <c r="B37" s="32">
        <f>B35-B36</f>
        <v>19205596273.139999</v>
      </c>
    </row>
    <row r="38" spans="1:2" ht="15.75">
      <c r="A38" s="34" t="s">
        <v>54</v>
      </c>
      <c r="B38" s="32">
        <v>2683119.5299999998</v>
      </c>
    </row>
    <row r="39" spans="1:2" ht="15.75">
      <c r="A39" s="34" t="s">
        <v>55</v>
      </c>
      <c r="B39" s="32">
        <f>B37-B38</f>
        <v>19202913153.610001</v>
      </c>
    </row>
    <row r="40" spans="1:2" ht="15.75">
      <c r="A40" s="34" t="s">
        <v>67</v>
      </c>
      <c r="B40" s="32">
        <v>2108102.27</v>
      </c>
    </row>
    <row r="41" spans="1:2" ht="15.75">
      <c r="A41" s="34" t="s">
        <v>68</v>
      </c>
      <c r="B41" s="32">
        <f>B39-B40</f>
        <v>19200805051.34</v>
      </c>
    </row>
    <row r="42" spans="1:2" ht="15.75">
      <c r="A42" s="34" t="s">
        <v>69</v>
      </c>
      <c r="B42" s="32">
        <v>1261958.98</v>
      </c>
    </row>
    <row r="43" spans="1:2" ht="15.75">
      <c r="A43" s="34" t="s">
        <v>70</v>
      </c>
      <c r="B43" s="32">
        <f>B41-B42</f>
        <v>19199543092.360001</v>
      </c>
    </row>
    <row r="44" spans="1:2" ht="15.75">
      <c r="A44" s="34" t="s">
        <v>71</v>
      </c>
      <c r="B44" s="32">
        <v>1264395.19</v>
      </c>
    </row>
    <row r="45" spans="1:2" ht="15.75">
      <c r="A45" s="34" t="s">
        <v>72</v>
      </c>
      <c r="B45" s="32">
        <f>B43-B44</f>
        <v>19198278697.170002</v>
      </c>
    </row>
    <row r="46" spans="1:2" ht="15.75">
      <c r="A46" s="34" t="s">
        <v>73</v>
      </c>
      <c r="B46" s="32">
        <v>1088234.06</v>
      </c>
    </row>
    <row r="47" spans="1:2" ht="15.75">
      <c r="A47" s="34" t="s">
        <v>74</v>
      </c>
      <c r="B47" s="32">
        <f>B45-B46</f>
        <v>19197190463.110001</v>
      </c>
    </row>
    <row r="48" spans="1:2" ht="15.75">
      <c r="A48" s="34" t="s">
        <v>75</v>
      </c>
      <c r="B48" s="32">
        <v>2718000.08</v>
      </c>
    </row>
    <row r="49" spans="1:2" ht="15.75">
      <c r="A49" s="34" t="s">
        <v>76</v>
      </c>
      <c r="B49" s="32">
        <f>B47-B48</f>
        <v>19194472463.029999</v>
      </c>
    </row>
    <row r="50" spans="1:2" ht="15.75">
      <c r="A50" s="34" t="s">
        <v>77</v>
      </c>
      <c r="B50" s="32">
        <v>2135507.6</v>
      </c>
    </row>
    <row r="51" spans="1:2" ht="15.75">
      <c r="A51" s="34" t="s">
        <v>78</v>
      </c>
      <c r="B51" s="32">
        <f>B49-B50</f>
        <v>19192336955.43</v>
      </c>
    </row>
    <row r="52" spans="1:2" ht="15.75">
      <c r="A52" s="34" t="s">
        <v>79</v>
      </c>
      <c r="B52" s="32">
        <v>1280888.3600000001</v>
      </c>
    </row>
    <row r="53" spans="1:2" ht="15.75">
      <c r="A53" s="34" t="s">
        <v>80</v>
      </c>
      <c r="B53" s="32">
        <f>B51-B52</f>
        <v>19191056067.07</v>
      </c>
    </row>
    <row r="54" spans="1:2" ht="15.75">
      <c r="A54" s="34" t="s">
        <v>81</v>
      </c>
      <c r="B54" s="32">
        <v>1280832.32</v>
      </c>
    </row>
    <row r="55" spans="1:2" ht="15.75">
      <c r="A55" s="34" t="s">
        <v>82</v>
      </c>
      <c r="B55" s="32">
        <f>B53-B54</f>
        <v>19189775234.75</v>
      </c>
    </row>
    <row r="56" spans="1:2" ht="15.75">
      <c r="A56" s="34" t="s">
        <v>83</v>
      </c>
      <c r="B56" s="32">
        <v>1104557.57</v>
      </c>
    </row>
    <row r="57" spans="1:2" ht="15.75">
      <c r="A57" s="34" t="s">
        <v>84</v>
      </c>
      <c r="B57" s="33">
        <f>B55-B56</f>
        <v>19188670677.18</v>
      </c>
    </row>
    <row r="58" spans="1:2" ht="15.75">
      <c r="A58" s="34" t="s">
        <v>85</v>
      </c>
      <c r="B58" s="32">
        <v>2753334.08</v>
      </c>
    </row>
    <row r="59" spans="1:2" ht="15.75">
      <c r="A59" s="34" t="s">
        <v>86</v>
      </c>
      <c r="B59" s="33">
        <f>B57-B58</f>
        <v>19185917343.099998</v>
      </c>
    </row>
    <row r="60" spans="1:2" ht="15.75">
      <c r="A60" s="34" t="s">
        <v>87</v>
      </c>
      <c r="B60" s="32">
        <v>2163269.2000000002</v>
      </c>
    </row>
    <row r="61" spans="1:2" ht="15.75">
      <c r="A61" s="34" t="s">
        <v>88</v>
      </c>
      <c r="B61" s="33">
        <f>B59-B60</f>
        <v>19183754073.899998</v>
      </c>
    </row>
    <row r="62" spans="1:2" ht="15.75">
      <c r="A62" s="34" t="s">
        <v>89</v>
      </c>
      <c r="B62" s="32">
        <v>1300101.69</v>
      </c>
    </row>
    <row r="63" spans="1:2" ht="15.75">
      <c r="A63" s="34" t="s">
        <v>90</v>
      </c>
      <c r="B63" s="33">
        <f>B61-B62</f>
        <v>19182453972.209999</v>
      </c>
    </row>
    <row r="64" spans="1:2" ht="15.75">
      <c r="A64" s="34" t="s">
        <v>91</v>
      </c>
      <c r="B64" s="32">
        <v>1297483.1399999999</v>
      </c>
    </row>
    <row r="65" spans="1:2" ht="15.75">
      <c r="A65" s="34" t="s">
        <v>92</v>
      </c>
      <c r="B65" s="33">
        <f>B63-B64</f>
        <v>19181156489.07</v>
      </c>
    </row>
    <row r="66" spans="1:2" ht="15.75">
      <c r="A66" s="34" t="s">
        <v>93</v>
      </c>
      <c r="B66" s="32">
        <v>1121125.93</v>
      </c>
    </row>
    <row r="67" spans="1:2" ht="15.75">
      <c r="A67" s="34" t="s">
        <v>94</v>
      </c>
      <c r="B67" s="33">
        <f>B65-B66</f>
        <v>19180035363.139999</v>
      </c>
    </row>
    <row r="68" spans="1:2" ht="15.75">
      <c r="A68" s="34" t="s">
        <v>95</v>
      </c>
      <c r="B68" s="32">
        <v>2789127.43</v>
      </c>
    </row>
    <row r="69" spans="1:2" ht="15.75">
      <c r="A69" s="34" t="s">
        <v>96</v>
      </c>
      <c r="B69" s="33">
        <f>B67-B68</f>
        <v>19177246235.709999</v>
      </c>
    </row>
    <row r="70" spans="1:2" ht="15.75">
      <c r="A70" s="34" t="s">
        <v>98</v>
      </c>
      <c r="B70" s="32">
        <v>2191391.7000000002</v>
      </c>
    </row>
    <row r="71" spans="1:2" ht="15.75">
      <c r="A71" s="34" t="s">
        <v>99</v>
      </c>
      <c r="B71" s="33">
        <f>B69-B70</f>
        <v>19175054844.009998</v>
      </c>
    </row>
    <row r="72" spans="1:2" ht="15.75">
      <c r="A72" s="34" t="s">
        <v>100</v>
      </c>
      <c r="B72" s="32">
        <v>1319603.21</v>
      </c>
    </row>
    <row r="73" spans="1:2" ht="15.75">
      <c r="A73" s="34" t="s">
        <v>101</v>
      </c>
      <c r="B73" s="33">
        <f>B71-B72</f>
        <v>19173735240.799999</v>
      </c>
    </row>
    <row r="74" spans="1:2" ht="15.75">
      <c r="A74" s="34" t="s">
        <v>102</v>
      </c>
      <c r="B74" s="32">
        <v>1314350.43</v>
      </c>
    </row>
    <row r="75" spans="1:2" ht="15.75">
      <c r="A75" s="34" t="s">
        <v>103</v>
      </c>
      <c r="B75" s="33">
        <f>B73-B74</f>
        <v>19172420890.369999</v>
      </c>
    </row>
    <row r="76" spans="1:2" ht="15.75">
      <c r="A76" s="34" t="s">
        <v>104</v>
      </c>
      <c r="B76" s="32">
        <v>1137942.82</v>
      </c>
    </row>
    <row r="77" spans="1:2" ht="15.75">
      <c r="A77" s="34" t="s">
        <v>105</v>
      </c>
      <c r="B77" s="33">
        <f>B75-B76</f>
        <v>19171282947.549999</v>
      </c>
    </row>
    <row r="78" spans="1:2" ht="15.75">
      <c r="A78" s="34" t="s">
        <v>106</v>
      </c>
      <c r="B78" s="32">
        <v>2825386.08</v>
      </c>
    </row>
    <row r="79" spans="1:2" ht="15.75">
      <c r="A79" s="34" t="s">
        <v>107</v>
      </c>
      <c r="B79" s="33">
        <f>B77-B78</f>
        <v>19168457561.469997</v>
      </c>
    </row>
    <row r="80" spans="1:2" ht="15.75">
      <c r="A80" s="34" t="s">
        <v>108</v>
      </c>
      <c r="B80" s="32">
        <v>2219879.79</v>
      </c>
    </row>
    <row r="81" spans="1:2" ht="15.75">
      <c r="A81" s="34" t="s">
        <v>109</v>
      </c>
      <c r="B81" s="33">
        <f>B79-B80</f>
        <v>19166237681.679996</v>
      </c>
    </row>
    <row r="82" spans="1:2" ht="15.75">
      <c r="A82" s="34" t="s">
        <v>110</v>
      </c>
      <c r="B82" s="32">
        <v>1339397.26</v>
      </c>
    </row>
    <row r="83" spans="1:2" ht="15.75">
      <c r="A83" s="34" t="s">
        <v>111</v>
      </c>
      <c r="B83" s="33">
        <f>B81-B82</f>
        <v>19164898284.419998</v>
      </c>
    </row>
    <row r="84" spans="1:2" ht="15.75">
      <c r="A84" s="34" t="s">
        <v>112</v>
      </c>
      <c r="B84" s="32">
        <v>1331436.98</v>
      </c>
    </row>
    <row r="85" spans="1:2" ht="15.75">
      <c r="A85" s="34" t="s">
        <v>113</v>
      </c>
      <c r="B85" s="33">
        <f>B83-B84</f>
        <v>19163566847.439999</v>
      </c>
    </row>
    <row r="86" spans="1:2" ht="15.75">
      <c r="A86" s="34" t="s">
        <v>114</v>
      </c>
      <c r="B86" s="32">
        <v>1155011.96</v>
      </c>
    </row>
    <row r="87" spans="1:2" ht="15.75">
      <c r="A87" s="34" t="s">
        <v>115</v>
      </c>
      <c r="B87" s="33">
        <f>B85-B86</f>
        <v>19162411835.48</v>
      </c>
    </row>
    <row r="88" spans="1:2" ht="15.75">
      <c r="A88" s="34" t="s">
        <v>116</v>
      </c>
      <c r="B88" s="32">
        <v>2862116.1</v>
      </c>
    </row>
    <row r="89" spans="1:2" ht="15.75">
      <c r="A89" s="34" t="s">
        <v>117</v>
      </c>
      <c r="B89" s="33">
        <f>B87-B88</f>
        <v>19159549719.380001</v>
      </c>
    </row>
    <row r="90" spans="1:2" ht="15.75">
      <c r="A90" s="34" t="s">
        <v>118</v>
      </c>
      <c r="B90" s="32">
        <v>2248738.23</v>
      </c>
    </row>
    <row r="91" spans="1:2" ht="15.75">
      <c r="A91" s="34" t="s">
        <v>119</v>
      </c>
      <c r="B91" s="33">
        <f>B89-B90</f>
        <v>19157300981.150002</v>
      </c>
    </row>
    <row r="92" spans="1:2" ht="15.75">
      <c r="A92" s="34" t="s">
        <v>120</v>
      </c>
      <c r="B92" s="32">
        <v>1359488.22</v>
      </c>
    </row>
    <row r="93" spans="1:2" ht="15.75">
      <c r="A93" s="34" t="s">
        <v>121</v>
      </c>
      <c r="B93" s="33">
        <f>B91-B92</f>
        <v>19155941492.93</v>
      </c>
    </row>
    <row r="94" spans="1:2" ht="15.75">
      <c r="A94" s="34" t="s">
        <v>122</v>
      </c>
      <c r="B94" s="32">
        <v>1348745.66</v>
      </c>
    </row>
    <row r="95" spans="1:2" ht="15.75">
      <c r="A95" s="34" t="s">
        <v>123</v>
      </c>
      <c r="B95" s="33">
        <f>B93-B94</f>
        <v>19154592747.27</v>
      </c>
    </row>
    <row r="96" spans="1:2" ht="15.75">
      <c r="A96" s="34" t="s">
        <v>124</v>
      </c>
      <c r="B96" s="32">
        <v>1172337.1399999999</v>
      </c>
    </row>
    <row r="97" spans="1:2" ht="15.75">
      <c r="A97" s="34" t="s">
        <v>125</v>
      </c>
      <c r="B97" s="33">
        <f>B95-B96</f>
        <v>19153420410.130001</v>
      </c>
    </row>
    <row r="98" spans="1:2" ht="15.75">
      <c r="A98" s="34" t="s">
        <v>126</v>
      </c>
      <c r="B98" s="32">
        <v>2899323.61</v>
      </c>
    </row>
    <row r="99" spans="1:2" ht="15.75">
      <c r="A99" s="34" t="s">
        <v>127</v>
      </c>
      <c r="B99" s="33">
        <f>B97-B98</f>
        <v>19150521086.52</v>
      </c>
    </row>
    <row r="100" spans="1:2" ht="15.75">
      <c r="A100" s="34" t="s">
        <v>131</v>
      </c>
      <c r="B100" s="32">
        <v>2277971.83</v>
      </c>
    </row>
    <row r="101" spans="1:2" ht="15.75">
      <c r="A101" s="34" t="s">
        <v>132</v>
      </c>
      <c r="B101" s="33">
        <f>B99-B100</f>
        <v>19148243114.689999</v>
      </c>
    </row>
    <row r="102" spans="1:2" ht="15.75">
      <c r="A102" s="34" t="s">
        <v>133</v>
      </c>
      <c r="B102" s="32">
        <v>1379880.54</v>
      </c>
    </row>
    <row r="103" spans="1:2" ht="15.75">
      <c r="A103" s="34" t="s">
        <v>134</v>
      </c>
      <c r="B103" s="33">
        <f>B101-B102</f>
        <v>19146863234.149998</v>
      </c>
    </row>
    <row r="104" spans="1:2" ht="15.75">
      <c r="A104" s="34" t="s">
        <v>135</v>
      </c>
      <c r="B104" s="32">
        <v>1366279.36</v>
      </c>
    </row>
    <row r="105" spans="1:2" ht="15.75">
      <c r="A105" s="34" t="s">
        <v>136</v>
      </c>
      <c r="B105" s="33">
        <f>B103-B104</f>
        <v>19145496954.789997</v>
      </c>
    </row>
    <row r="106" spans="1:2" ht="15.75">
      <c r="A106" s="34" t="s">
        <v>137</v>
      </c>
      <c r="B106" s="32">
        <v>1189922.2</v>
      </c>
    </row>
    <row r="107" spans="1:2" ht="15.75">
      <c r="A107" s="34" t="s">
        <v>138</v>
      </c>
      <c r="B107" s="33">
        <f>B105-B106</f>
        <v>19144307032.589996</v>
      </c>
    </row>
    <row r="108" spans="1:2" ht="15.75">
      <c r="A108" s="34" t="s">
        <v>139</v>
      </c>
      <c r="B108" s="32">
        <v>2937014.82</v>
      </c>
    </row>
    <row r="109" spans="1:2" ht="15.75">
      <c r="A109" s="34" t="s">
        <v>140</v>
      </c>
      <c r="B109" s="33">
        <f>B107-B108</f>
        <v>19141370017.769997</v>
      </c>
    </row>
    <row r="110" spans="1:2" ht="15.75">
      <c r="A110" s="34" t="s">
        <v>141</v>
      </c>
      <c r="B110" s="32">
        <v>2307585.46</v>
      </c>
    </row>
    <row r="111" spans="1:2" ht="15.75">
      <c r="A111" s="34" t="s">
        <v>142</v>
      </c>
      <c r="B111" s="33">
        <f>B109-B110</f>
        <v>19139062432.309998</v>
      </c>
    </row>
    <row r="112" spans="1:2" ht="15.75">
      <c r="A112" s="34" t="s">
        <v>143</v>
      </c>
      <c r="B112" s="32">
        <v>1400578.75</v>
      </c>
    </row>
    <row r="113" spans="1:2" ht="15.75">
      <c r="A113" s="34" t="s">
        <v>144</v>
      </c>
      <c r="B113" s="33">
        <f>B111-B112</f>
        <v>19137661853.559998</v>
      </c>
    </row>
    <row r="114" spans="1:2" ht="15.75">
      <c r="A114" s="34" t="s">
        <v>145</v>
      </c>
      <c r="B114" s="32">
        <v>1384040.99</v>
      </c>
    </row>
    <row r="115" spans="1:2" ht="15.75">
      <c r="A115" s="34" t="s">
        <v>146</v>
      </c>
      <c r="B115" s="33">
        <f>B113-B114</f>
        <v>19136277812.569996</v>
      </c>
    </row>
    <row r="116" spans="1:2" ht="15.75">
      <c r="A116" s="34" t="s">
        <v>147</v>
      </c>
      <c r="B116" s="32">
        <v>1207771.03</v>
      </c>
    </row>
    <row r="117" spans="1:2" ht="15.75">
      <c r="A117" s="34" t="s">
        <v>148</v>
      </c>
      <c r="B117" s="33">
        <f>B115-B116</f>
        <v>19135070041.539997</v>
      </c>
    </row>
    <row r="118" spans="1:2" ht="15.75">
      <c r="A118" s="34" t="s">
        <v>149</v>
      </c>
      <c r="B118" s="32">
        <v>2975196.01</v>
      </c>
    </row>
    <row r="119" spans="1:2" ht="15.75">
      <c r="A119" s="34" t="s">
        <v>150</v>
      </c>
      <c r="B119" s="33">
        <f>B117-B118</f>
        <v>19132094845.529999</v>
      </c>
    </row>
    <row r="120" spans="1:2" ht="15.75">
      <c r="A120" s="34" t="s">
        <v>151</v>
      </c>
      <c r="B120" s="32">
        <v>2337584.0699999998</v>
      </c>
    </row>
    <row r="121" spans="1:2" ht="15.75">
      <c r="A121" s="34" t="s">
        <v>152</v>
      </c>
      <c r="B121" s="33">
        <f>B119-B120</f>
        <v>19129757261.459999</v>
      </c>
    </row>
    <row r="122" spans="1:2" ht="15.75">
      <c r="A122" s="34" t="s">
        <v>153</v>
      </c>
      <c r="B122" s="32">
        <v>1421587.43</v>
      </c>
    </row>
    <row r="123" spans="1:2" ht="15.75">
      <c r="A123" s="34" t="s">
        <v>154</v>
      </c>
      <c r="B123" s="33">
        <f>B121-B122</f>
        <v>19128335674.029999</v>
      </c>
    </row>
    <row r="124" spans="1:2" ht="15.75">
      <c r="A124" s="34" t="s">
        <v>155</v>
      </c>
      <c r="B124" s="32">
        <v>1402033.52</v>
      </c>
    </row>
    <row r="125" spans="1:2" ht="15.75">
      <c r="A125" s="34" t="s">
        <v>156</v>
      </c>
      <c r="B125" s="33">
        <f>B123-B124</f>
        <v>19126933640.509998</v>
      </c>
    </row>
    <row r="126" spans="1:2" ht="15.75">
      <c r="A126" s="34" t="s">
        <v>157</v>
      </c>
      <c r="B126" s="32">
        <v>1225887.6000000001</v>
      </c>
    </row>
    <row r="127" spans="1:2" ht="15.75">
      <c r="A127" s="34" t="s">
        <v>158</v>
      </c>
      <c r="B127" s="33">
        <f>B125-B126</f>
        <v>19125707752.91</v>
      </c>
    </row>
    <row r="128" spans="1:2" ht="15.75">
      <c r="A128" s="34" t="s">
        <v>159</v>
      </c>
      <c r="B128" s="32">
        <v>3013873.56</v>
      </c>
    </row>
    <row r="129" spans="1:2" ht="15.75">
      <c r="A129" s="34" t="s">
        <v>160</v>
      </c>
      <c r="B129" s="33">
        <f>B127-B128</f>
        <v>19122693879.349998</v>
      </c>
    </row>
  </sheetData>
  <mergeCells count="2">
    <mergeCell ref="A4:B4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4"/>
  <sheetViews>
    <sheetView workbookViewId="0">
      <selection activeCell="C10" sqref="C10"/>
    </sheetView>
  </sheetViews>
  <sheetFormatPr baseColWidth="10" defaultColWidth="11.42578125" defaultRowHeight="15"/>
  <cols>
    <col min="1" max="1" width="31.7109375" customWidth="1"/>
    <col min="2" max="2" width="22" customWidth="1"/>
    <col min="3" max="3" width="33.28515625" customWidth="1"/>
  </cols>
  <sheetData>
    <row r="1" spans="1:4">
      <c r="A1" s="39"/>
      <c r="B1" s="43"/>
      <c r="C1" s="38"/>
    </row>
    <row r="2" spans="1:4">
      <c r="A2" s="35"/>
      <c r="B2" s="10"/>
      <c r="C2" s="22"/>
    </row>
    <row r="3" spans="1:4" ht="46.5" customHeight="1">
      <c r="A3" s="35"/>
      <c r="B3" s="10"/>
      <c r="C3" s="22"/>
    </row>
    <row r="4" spans="1:4" ht="21" customHeight="1">
      <c r="A4" s="81" t="s">
        <v>63</v>
      </c>
      <c r="B4" s="85"/>
      <c r="C4" s="82"/>
    </row>
    <row r="5" spans="1:4" ht="4.5" customHeight="1">
      <c r="A5" s="36"/>
      <c r="B5" s="11"/>
      <c r="C5" s="37"/>
      <c r="D5" s="10"/>
    </row>
    <row r="6" spans="1:4" ht="47.25" customHeight="1">
      <c r="A6" s="83" t="s">
        <v>56</v>
      </c>
      <c r="B6" s="86"/>
      <c r="C6" s="84"/>
      <c r="D6" s="10"/>
    </row>
    <row r="7" spans="1:4">
      <c r="A7" s="36"/>
      <c r="B7" s="11"/>
      <c r="C7" s="37"/>
      <c r="D7" s="10"/>
    </row>
    <row r="8" spans="1:4" ht="31.5">
      <c r="A8" s="12"/>
      <c r="B8" s="12" t="s">
        <v>57</v>
      </c>
      <c r="C8" s="61" t="s">
        <v>162</v>
      </c>
    </row>
    <row r="9" spans="1:4" ht="16.5">
      <c r="A9" s="40" t="s">
        <v>97</v>
      </c>
      <c r="B9" s="41">
        <v>340980054345</v>
      </c>
      <c r="C9" s="41">
        <v>351380873295</v>
      </c>
    </row>
    <row r="10" spans="1:4" ht="16.5">
      <c r="A10" s="40" t="s">
        <v>58</v>
      </c>
      <c r="B10" s="41">
        <v>19227563916.369999</v>
      </c>
      <c r="C10" s="41">
        <v>19122693879.349998</v>
      </c>
    </row>
    <row r="11" spans="1:4" ht="16.5">
      <c r="A11" s="40" t="s">
        <v>59</v>
      </c>
      <c r="B11" s="42">
        <f>B10/B9</f>
        <v>5.6389116229407815E-2</v>
      </c>
      <c r="C11" s="42">
        <f>C10/C9</f>
        <v>5.442155601706767E-2</v>
      </c>
    </row>
    <row r="12" spans="1:4">
      <c r="A12" s="35"/>
      <c r="B12" s="10"/>
      <c r="C12" s="22"/>
    </row>
    <row r="13" spans="1:4">
      <c r="A13" s="49" t="s">
        <v>161</v>
      </c>
      <c r="B13" s="10"/>
      <c r="C13" s="22"/>
    </row>
    <row r="14" spans="1:4">
      <c r="A14" s="44"/>
      <c r="B14" s="45"/>
      <c r="C14" s="30"/>
    </row>
  </sheetData>
  <mergeCells count="2">
    <mergeCell ref="A4:C4"/>
    <mergeCell ref="A6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4"/>
  <sheetViews>
    <sheetView tabSelected="1" workbookViewId="0">
      <selection activeCell="E8" sqref="E8"/>
    </sheetView>
  </sheetViews>
  <sheetFormatPr baseColWidth="10" defaultColWidth="11.42578125" defaultRowHeight="15"/>
  <cols>
    <col min="1" max="1" width="28" customWidth="1"/>
    <col min="2" max="2" width="24.42578125" customWidth="1"/>
    <col min="3" max="3" width="37.42578125" customWidth="1"/>
  </cols>
  <sheetData>
    <row r="1" spans="1:5">
      <c r="A1" s="39"/>
      <c r="B1" s="43"/>
      <c r="C1" s="38"/>
    </row>
    <row r="2" spans="1:5">
      <c r="A2" s="35"/>
      <c r="B2" s="10"/>
      <c r="C2" s="22"/>
    </row>
    <row r="3" spans="1:5" ht="41.25" customHeight="1">
      <c r="A3" s="35"/>
      <c r="B3" s="10"/>
      <c r="C3" s="22"/>
    </row>
    <row r="4" spans="1:5" ht="25.5" customHeight="1">
      <c r="A4" s="81" t="s">
        <v>63</v>
      </c>
      <c r="B4" s="85"/>
      <c r="C4" s="82"/>
      <c r="D4" s="10"/>
    </row>
    <row r="5" spans="1:5" ht="2.25" customHeight="1">
      <c r="A5" s="36"/>
      <c r="B5" s="11"/>
      <c r="C5" s="37"/>
      <c r="D5" s="10"/>
    </row>
    <row r="6" spans="1:5" ht="42.75" customHeight="1">
      <c r="A6" s="83" t="s">
        <v>60</v>
      </c>
      <c r="B6" s="86"/>
      <c r="C6" s="84"/>
      <c r="D6" s="10"/>
    </row>
    <row r="7" spans="1:5">
      <c r="A7" s="35"/>
      <c r="B7" s="10"/>
      <c r="C7" s="22"/>
      <c r="D7" s="10"/>
    </row>
    <row r="8" spans="1:5" ht="31.5">
      <c r="A8" s="12"/>
      <c r="B8" s="12" t="s">
        <v>61</v>
      </c>
      <c r="C8" s="61" t="s">
        <v>162</v>
      </c>
    </row>
    <row r="9" spans="1:5" ht="16.5">
      <c r="A9" s="40" t="s">
        <v>62</v>
      </c>
      <c r="B9" s="41">
        <v>5929531712.0299997</v>
      </c>
      <c r="C9" s="41">
        <v>6848471060.2799997</v>
      </c>
    </row>
    <row r="10" spans="1:5" ht="16.5">
      <c r="A10" s="40" t="s">
        <v>58</v>
      </c>
      <c r="B10" s="41">
        <v>19227563916.369999</v>
      </c>
      <c r="C10" s="41">
        <v>19122693879.349998</v>
      </c>
    </row>
    <row r="11" spans="1:5" ht="16.5">
      <c r="A11" s="40" t="s">
        <v>59</v>
      </c>
      <c r="B11" s="42">
        <f>B10/B9</f>
        <v>3.2426783176419445</v>
      </c>
      <c r="C11" s="42">
        <f>C10/C9</f>
        <v>2.7922573828570969</v>
      </c>
    </row>
    <row r="12" spans="1:5">
      <c r="A12" s="35"/>
      <c r="B12" s="10"/>
      <c r="C12" s="22"/>
    </row>
    <row r="13" spans="1:5">
      <c r="A13" s="46" t="s">
        <v>163</v>
      </c>
      <c r="B13" s="47"/>
      <c r="C13" s="48"/>
      <c r="D13" s="9"/>
      <c r="E13" s="9"/>
    </row>
    <row r="14" spans="1:5">
      <c r="A14" s="3"/>
    </row>
  </sheetData>
  <mergeCells count="2">
    <mergeCell ref="A4:C4"/>
    <mergeCell ref="A6:C6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OPGFF</vt:lpstr>
      <vt:lpstr>OPGFF1</vt:lpstr>
      <vt:lpstr>OPGFF2</vt:lpstr>
      <vt:lpstr>OPGFF3</vt:lpstr>
      <vt:lpstr>OPGFF!Área_de_impresión</vt:lpstr>
      <vt:lpstr>OPGFF1!Área_de_impresión</vt:lpstr>
      <vt:lpstr>OPGFF2!Área_de_impresión</vt:lpstr>
      <vt:lpstr>OPGFF3!Área_de_impresión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HACIENDA</dc:creator>
  <cp:lastModifiedBy>compu</cp:lastModifiedBy>
  <cp:revision/>
  <cp:lastPrinted>2019-01-18T23:00:53Z</cp:lastPrinted>
  <dcterms:created xsi:type="dcterms:W3CDTF">2013-06-27T18:34:40Z</dcterms:created>
  <dcterms:modified xsi:type="dcterms:W3CDTF">2019-01-18T23:01:08Z</dcterms:modified>
</cp:coreProperties>
</file>